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GESTION DE ESTADISTICAS\EDITABLES\SERVICIOS\2022\T4\"/>
    </mc:Choice>
  </mc:AlternateContent>
  <bookViews>
    <workbookView xWindow="0" yWindow="0" windowWidth="28800" windowHeight="11730"/>
  </bookViews>
  <sheets>
    <sheet name="Año" sheetId="5" r:id="rId1"/>
    <sheet name="Sheet1" sheetId="6" r:id="rId2"/>
  </sheets>
  <definedNames>
    <definedName name="_xlnm.Print_Area" localSheetId="0">Año!$A$1:$T$56</definedName>
  </definedNames>
  <calcPr calcId="162913"/>
</workbook>
</file>

<file path=xl/calcChain.xml><?xml version="1.0" encoding="utf-8"?>
<calcChain xmlns="http://schemas.openxmlformats.org/spreadsheetml/2006/main">
  <c r="T16" i="5" l="1"/>
  <c r="G16" i="5" l="1"/>
  <c r="K16" i="5"/>
  <c r="O16" i="5"/>
  <c r="G17" i="5"/>
  <c r="K17" i="5"/>
  <c r="O17" i="5"/>
  <c r="G18" i="5"/>
  <c r="K18" i="5"/>
  <c r="O18" i="5"/>
  <c r="R18" i="5" l="1"/>
  <c r="S17" i="5"/>
  <c r="G10" i="5"/>
  <c r="T17" i="5" l="1"/>
  <c r="S18" i="5"/>
  <c r="T18" i="5" s="1"/>
  <c r="G25" i="5" l="1"/>
  <c r="G24" i="5"/>
  <c r="T24" i="5" s="1"/>
  <c r="S25" i="5"/>
  <c r="O25" i="5"/>
  <c r="K25" i="5"/>
  <c r="F25" i="5"/>
  <c r="S24" i="5"/>
  <c r="O24" i="5"/>
  <c r="K24" i="5"/>
  <c r="S10" i="5"/>
  <c r="O10" i="5"/>
  <c r="K10" i="5"/>
  <c r="S9" i="5"/>
  <c r="O9" i="5"/>
  <c r="K9" i="5"/>
  <c r="G9" i="5"/>
  <c r="S8" i="5"/>
  <c r="O8" i="5"/>
  <c r="K8" i="5"/>
  <c r="G8" i="5"/>
  <c r="T8" i="5" s="1"/>
  <c r="T9" i="5" l="1"/>
  <c r="T10" i="5"/>
  <c r="T25" i="5"/>
  <c r="S16" i="5" l="1"/>
</calcChain>
</file>

<file path=xl/sharedStrings.xml><?xml version="1.0" encoding="utf-8"?>
<sst xmlns="http://schemas.openxmlformats.org/spreadsheetml/2006/main" count="95" uniqueCount="44">
  <si>
    <t xml:space="preserve">Cantidad de Usuarios </t>
  </si>
  <si>
    <t>Segundo Trimestre</t>
  </si>
  <si>
    <t>Primer Trimestre</t>
  </si>
  <si>
    <t>Cantidad de Solicitudes</t>
  </si>
  <si>
    <t>Enero</t>
  </si>
  <si>
    <t>Febrero</t>
  </si>
  <si>
    <t>Marzo</t>
  </si>
  <si>
    <t>Abril</t>
  </si>
  <si>
    <t xml:space="preserve">Mayo </t>
  </si>
  <si>
    <t>Junio</t>
  </si>
  <si>
    <t>USO DE SALONES PROTOCOLARES</t>
  </si>
  <si>
    <t>N/A</t>
  </si>
  <si>
    <t>TOTAL 1T</t>
  </si>
  <si>
    <t>TOTAL 2T</t>
  </si>
  <si>
    <t>Ingresos Generados RD$</t>
  </si>
  <si>
    <r>
      <t>Ingresos Generados en RD</t>
    </r>
    <r>
      <rPr>
        <b/>
        <sz val="11"/>
        <color theme="1"/>
        <rFont val="Calibri"/>
        <family val="2"/>
      </rPr>
      <t>$</t>
    </r>
  </si>
  <si>
    <t>USO DE FACILIDADES DEL HELIPUERTO DE SANTO DOMINGO</t>
  </si>
  <si>
    <t>ELABORADO POR:</t>
  </si>
  <si>
    <t>Tercer Trimestre</t>
  </si>
  <si>
    <t>TOTAL 3T</t>
  </si>
  <si>
    <t>Julio</t>
  </si>
  <si>
    <t>Agosto</t>
  </si>
  <si>
    <t>Septiembre</t>
  </si>
  <si>
    <t>INFORME ESTADÍSTICO DE SERVICIOS</t>
  </si>
  <si>
    <t>F.DPYD.EST.01.01</t>
  </si>
  <si>
    <t>Cuarto Trimestre</t>
  </si>
  <si>
    <t>Octubre</t>
  </si>
  <si>
    <t>Noviembre</t>
  </si>
  <si>
    <t>Diciembre</t>
  </si>
  <si>
    <t>TOTAL GENERAL</t>
  </si>
  <si>
    <t>TOTAL 4T</t>
  </si>
  <si>
    <t>Cantidad de Tickets Vendidos</t>
  </si>
  <si>
    <t>REVISADO POR:</t>
  </si>
  <si>
    <t>ANALISTA DE DATOS ESTADÍSTICOS</t>
  </si>
  <si>
    <t>DIRECCIÓN DE PLANIFICACIÓN Y DESARROLLO</t>
  </si>
  <si>
    <t>Período: 2022</t>
  </si>
  <si>
    <t>VERSIÓN 2.0</t>
  </si>
  <si>
    <t>Ingresos Generados en RD$</t>
  </si>
  <si>
    <r>
      <t>Fuente:</t>
    </r>
    <r>
      <rPr>
        <i/>
        <sz val="11"/>
        <color theme="1"/>
        <rFont val="Calibri"/>
        <family val="2"/>
        <scheme val="minor"/>
      </rPr>
      <t xml:space="preserve"> Informe Mensual de Notas Protocolares e Informe Trimestral de Entrada y Salida de Pasajeros.</t>
    </r>
  </si>
  <si>
    <t>WENDOLYNE CASTILLO</t>
  </si>
  <si>
    <t>MARÍA DEL CARMEN MÉNDEZ</t>
  </si>
  <si>
    <t>DIRECTORA DE PLANIFICACIÓN Y DESARROLLO</t>
  </si>
  <si>
    <t>USO DE FACILIDADES DEL HELIPUERTO DE USO DE FACILIDADES DEL HELIPUERTO LUIS J. FELIZ (NENY)- BARAHONA*</t>
  </si>
  <si>
    <r>
      <rPr>
        <b/>
        <i/>
        <sz val="11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Las operaciones del Helipuerto Luis J. Feliz, de Barahona, iniciaron en noviembre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</si>
</sst>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RD$&quot;#,##0.00"/>
    <numFmt numFmtId="165" formatCode="_(* #,##0_);_(* \(#,##0\);_(* &quot;-&quot;??_);_(@_)"/>
    <numFmt numFmtId="166" formatCode="_([$$-1C0A]* #,##0.00_);_([$$-1C0A]* \(#,##0.00\);_([$$-1C0A]* &quot;-&quot;??_);_(@_)"/>
    <numFmt numFmtId="167" formatCode="_-&quot;RD$&quot;* #,##0.00_-;\-&quot;RD$&quot;* #,##0.00_-;_-&quot;RD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rgb="FF3F7F9F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B5B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184"/>
      </left>
      <right style="thin">
        <color rgb="FF808184"/>
      </right>
      <top style="thin">
        <color rgb="FF808184"/>
      </top>
      <bottom style="thin">
        <color rgb="FF80818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2" borderId="1" xfId="1" applyNumberFormat="1" applyFont="1" applyFill="1" applyBorder="1"/>
    <xf numFmtId="165" fontId="1" fillId="0" borderId="1" xfId="1" applyNumberFormat="1" applyFont="1" applyFill="1" applyBorder="1"/>
    <xf numFmtId="165" fontId="0" fillId="0" borderId="0" xfId="1" applyNumberFormat="1" applyFont="1"/>
    <xf numFmtId="164" fontId="1" fillId="0" borderId="0" xfId="0" applyNumberFormat="1" applyFont="1" applyBorder="1"/>
    <xf numFmtId="165" fontId="1" fillId="0" borderId="1" xfId="1" applyNumberFormat="1" applyFont="1" applyBorder="1"/>
    <xf numFmtId="165" fontId="0" fillId="0" borderId="17" xfId="1" applyNumberFormat="1" applyFont="1" applyBorder="1"/>
    <xf numFmtId="165" fontId="0" fillId="0" borderId="17" xfId="1" applyNumberFormat="1" applyFont="1" applyFill="1" applyBorder="1"/>
    <xf numFmtId="0" fontId="0" fillId="0" borderId="12" xfId="0" applyBorder="1" applyAlignment="1">
      <alignment horizontal="center"/>
    </xf>
    <xf numFmtId="166" fontId="0" fillId="0" borderId="0" xfId="0" applyNumberFormat="1" applyAlignment="1">
      <alignment horizontal="left"/>
    </xf>
    <xf numFmtId="167" fontId="1" fillId="0" borderId="18" xfId="0" applyNumberFormat="1" applyFont="1" applyBorder="1" applyAlignment="1">
      <alignment horizontal="right" vertical="center"/>
    </xf>
    <xf numFmtId="167" fontId="1" fillId="0" borderId="11" xfId="0" applyNumberFormat="1" applyFont="1" applyBorder="1" applyAlignment="1">
      <alignment horizontal="right" vertical="center"/>
    </xf>
    <xf numFmtId="167" fontId="1" fillId="0" borderId="12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/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/>
    <xf numFmtId="165" fontId="5" fillId="0" borderId="1" xfId="1" applyNumberFormat="1" applyFont="1" applyBorder="1"/>
    <xf numFmtId="0" fontId="9" fillId="0" borderId="0" xfId="0" applyFont="1" applyBorder="1"/>
    <xf numFmtId="0" fontId="10" fillId="0" borderId="0" xfId="0" applyFont="1" applyBorder="1"/>
    <xf numFmtId="0" fontId="1" fillId="5" borderId="1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43" fontId="0" fillId="0" borderId="0" xfId="0" applyNumberFormat="1"/>
    <xf numFmtId="0" fontId="1" fillId="4" borderId="22" xfId="0" applyFont="1" applyFill="1" applyBorder="1" applyAlignment="1"/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4" borderId="2" xfId="0" applyFont="1" applyFill="1" applyBorder="1" applyAlignment="1"/>
    <xf numFmtId="0" fontId="1" fillId="4" borderId="20" xfId="0" applyFont="1" applyFill="1" applyBorder="1" applyAlignment="1"/>
    <xf numFmtId="0" fontId="1" fillId="4" borderId="25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1" fillId="0" borderId="7" xfId="1" applyNumberFormat="1" applyFont="1" applyBorder="1" applyAlignment="1">
      <alignment horizontal="left"/>
    </xf>
    <xf numFmtId="165" fontId="1" fillId="0" borderId="19" xfId="1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6" fontId="1" fillId="0" borderId="18" xfId="0" applyNumberFormat="1" applyFont="1" applyBorder="1" applyAlignment="1">
      <alignment horizontal="left"/>
    </xf>
    <xf numFmtId="166" fontId="1" fillId="0" borderId="9" xfId="0" applyNumberFormat="1" applyFont="1" applyBorder="1" applyAlignment="1">
      <alignment horizontal="left"/>
    </xf>
    <xf numFmtId="0" fontId="1" fillId="4" borderId="2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166" fontId="1" fillId="0" borderId="8" xfId="0" applyNumberFormat="1" applyFont="1" applyBorder="1" applyAlignment="1">
      <alignment horizontal="left"/>
    </xf>
    <xf numFmtId="166" fontId="1" fillId="0" borderId="30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B5B5B7"/>
      <color rgb="FF0071CE"/>
      <color rgb="FF396AA5"/>
      <color rgb="FF356CA9"/>
      <color rgb="FF3F7F9F"/>
      <color rgb="FF0675BA"/>
      <color rgb="FFF88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USO DE FACILIDADES DEL HELIPUERTO DE SANTO DOMINGO</a:t>
            </a:r>
            <a:endParaRPr lang="es-DO" sz="1600">
              <a:effectLst/>
            </a:endParaRPr>
          </a:p>
        </c:rich>
      </c:tx>
      <c:layout>
        <c:manualLayout>
          <c:xMode val="edge"/>
          <c:yMode val="edge"/>
          <c:x val="0.23557612217081186"/>
          <c:y val="2.8419177648950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Año!$B$8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(Año!$G$7,Año!$K$7,Año!$O$7,Año!$S$7)</c15:sqref>
                  </c15:fullRef>
                </c:ext>
              </c:extLst>
              <c:f>(Año!$G$7,Año!$K$7,Año!$O$7,Año!$S$7)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(Año!$G$8,Año!$K$8,Año!$O$8,Año!$S$8,Año!$S$8)</c15:sqref>
                  </c15:fullRef>
                </c:ext>
              </c:extLst>
              <c:f>(Año!$G$8,Año!$K$8,Año!$O$8,Año!$S$8)</c:f>
              <c:numCache>
                <c:formatCode>_(* #,##0_);_(* \(#,##0\);_(* "-"??_);_(@_)</c:formatCode>
                <c:ptCount val="4"/>
                <c:pt idx="0">
                  <c:v>1228</c:v>
                </c:pt>
                <c:pt idx="1">
                  <c:v>1194</c:v>
                </c:pt>
                <c:pt idx="2">
                  <c:v>1320</c:v>
                </c:pt>
                <c:pt idx="3">
                  <c:v>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9D-4E02-9F51-3EDFE1B29EE3}"/>
            </c:ext>
          </c:extLst>
        </c:ser>
        <c:ser>
          <c:idx val="1"/>
          <c:order val="1"/>
          <c:tx>
            <c:strRef>
              <c:f>Año!$B$9</c:f>
              <c:strCache>
                <c:ptCount val="1"/>
                <c:pt idx="0">
                  <c:v>Cantidad de Tickets Vendidos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(Año!$G$7,Año!$K$7,Año!$O$7,Año!$S$7)</c15:sqref>
                  </c15:fullRef>
                </c:ext>
              </c:extLst>
              <c:f>(Año!$G$7,Año!$K$7,Año!$O$7,Año!$S$7)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(Año!$G$9,Año!$K$9,Año!$O$9,Año!$S$9)</c15:sqref>
                  </c15:fullRef>
                </c:ext>
              </c:extLst>
              <c:f>(Año!$G$9,Año!$K$9,Año!$O$9,Año!$S$9)</c:f>
              <c:numCache>
                <c:formatCode>_(* #,##0_);_(* \(#,##0\);_(* "-"??_);_(@_)</c:formatCode>
                <c:ptCount val="4"/>
                <c:pt idx="0">
                  <c:v>335</c:v>
                </c:pt>
                <c:pt idx="1">
                  <c:v>355</c:v>
                </c:pt>
                <c:pt idx="2">
                  <c:v>411</c:v>
                </c:pt>
                <c:pt idx="3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76576095"/>
        <c:axId val="376574015"/>
      </c:barChart>
      <c:lineChart>
        <c:grouping val="standard"/>
        <c:varyColors val="0"/>
        <c:ser>
          <c:idx val="2"/>
          <c:order val="2"/>
          <c:tx>
            <c:strRef>
              <c:f>Año!$B$10</c:f>
              <c:strCache>
                <c:ptCount val="1"/>
                <c:pt idx="0">
                  <c:v>Ingresos Generados en RD$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(Año!$G$7,Año!$K$7,Año!$O$7,Año!$S$7,Año!$S$7)</c15:sqref>
                  </c15:fullRef>
                </c:ext>
              </c:extLst>
              <c:f>(Año!$G$7,Año!$K$7,Año!$O$7,Año!$S$7)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(Año!$G$10,Año!$K$10,Año!$K$10,Año!$O$10,Año!$S$10)</c15:sqref>
                  </c15:fullRef>
                </c:ext>
              </c:extLst>
              <c:f>(Año!$G$10,Año!$K$10,Año!$K$10,Año!$O$10)</c:f>
              <c:numCache>
                <c:formatCode>_-"RD$"* #,##0.00_-;\-"RD$"* #,##0.00_-;_-"RD$"* "-"??_-;_-@_-</c:formatCode>
                <c:ptCount val="4"/>
                <c:pt idx="0">
                  <c:v>374854</c:v>
                </c:pt>
                <c:pt idx="1">
                  <c:v>382285</c:v>
                </c:pt>
                <c:pt idx="2">
                  <c:v>382285</c:v>
                </c:pt>
                <c:pt idx="3">
                  <c:v>565420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967"/>
        <c:axId val="488030719"/>
      </c:line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valAx>
        <c:axId val="488030719"/>
        <c:scaling>
          <c:orientation val="minMax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3196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399798375882462"/>
                <c:y val="0.4488425925925925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DO"/>
                    <a:t>Miles RD$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88031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03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USO DE SALONES PROTOCOLARES</a:t>
            </a:r>
            <a:endParaRPr lang="es-DO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1806535090425212E-2"/>
          <c:y val="0.26777435471985722"/>
          <c:w val="0.97638692981914954"/>
          <c:h val="0.546561850272411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Año!$B$25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solidFill>
              <a:srgbClr val="396AA5"/>
            </a:solidFill>
            <a:ln>
              <a:noFill/>
            </a:ln>
            <a:effectLst>
              <a:outerShdw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(Año!$G$23,Año!$K$23,Año!$O$23,Año!$S$23)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f>(Año!$G$25,Año!$K$25,Año!$O$25,Año!$S$25)</c:f>
              <c:numCache>
                <c:formatCode>_(* #,##0_);_(* \(#,##0\);_(* "-"??_);_(@_)</c:formatCode>
                <c:ptCount val="4"/>
                <c:pt idx="0">
                  <c:v>3529</c:v>
                </c:pt>
                <c:pt idx="1">
                  <c:v>3755</c:v>
                </c:pt>
                <c:pt idx="2">
                  <c:v>4237</c:v>
                </c:pt>
                <c:pt idx="3">
                  <c:v>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2-4D2A-A591-C4191992EA9C}"/>
            </c:ext>
          </c:extLst>
        </c:ser>
        <c:ser>
          <c:idx val="0"/>
          <c:order val="1"/>
          <c:tx>
            <c:strRef>
              <c:f>Año!$B$24</c:f>
              <c:strCache>
                <c:ptCount val="1"/>
                <c:pt idx="0">
                  <c:v>Cantidad de Solicitudes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(Año!$G$23,Año!$K$23,Año!$O$23,Año!$S$23)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f>(Año!$G$24,Año!$K$24,Año!$O$24,Año!$S$24)</c:f>
              <c:numCache>
                <c:formatCode>_(* #,##0_);_(* \(#,##0\);_(* "-"??_);_(@_)</c:formatCode>
                <c:ptCount val="4"/>
                <c:pt idx="0">
                  <c:v>2501</c:v>
                </c:pt>
                <c:pt idx="1">
                  <c:v>1853</c:v>
                </c:pt>
                <c:pt idx="2">
                  <c:v>2196</c:v>
                </c:pt>
                <c:pt idx="3">
                  <c:v>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2-4D2A-A591-C4191992E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0341951"/>
        <c:axId val="560346527"/>
      </c:barChart>
      <c:catAx>
        <c:axId val="56034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346527"/>
        <c:crosses val="autoZero"/>
        <c:auto val="1"/>
        <c:lblAlgn val="ctr"/>
        <c:lblOffset val="100"/>
        <c:noMultiLvlLbl val="0"/>
      </c:catAx>
      <c:valAx>
        <c:axId val="560346527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6034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USO DE FACILIDADES DEL HELIPUERTO DE STO-DGO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Primer y segundo trimestre 2022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Año!$D$7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Año!$D$8:$D$10</c:f>
              <c:numCache>
                <c:formatCode>_(* #,##0_);_(* \(#,##0\);_(* "-"??_);_(@_)</c:formatCode>
                <c:ptCount val="3"/>
                <c:pt idx="0">
                  <c:v>314</c:v>
                </c:pt>
                <c:pt idx="1">
                  <c:v>124</c:v>
                </c:pt>
                <c:pt idx="2" formatCode="_-&quot;RD$&quot;* #,##0.00_-;\-&quot;RD$&quot;* #,##0.00_-;_-&quot;RD$&quot;* &quot;-&quot;??_-;_-@_-">
                  <c:v>140480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6-4226-AC72-0D1032391F25}"/>
            </c:ext>
          </c:extLst>
        </c:ser>
        <c:ser>
          <c:idx val="1"/>
          <c:order val="1"/>
          <c:tx>
            <c:strRef>
              <c:f>Año!$E$7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Año!$E$8:$E$10</c:f>
              <c:numCache>
                <c:formatCode>_(* #,##0_);_(* \(#,##0\);_(* "-"??_);_(@_)</c:formatCode>
                <c:ptCount val="3"/>
                <c:pt idx="0">
                  <c:v>426</c:v>
                </c:pt>
                <c:pt idx="1">
                  <c:v>77</c:v>
                </c:pt>
                <c:pt idx="2" formatCode="_-&quot;RD$&quot;* #,##0.00_-;\-&quot;RD$&quot;* #,##0.00_-;_-&quot;RD$&quot;* &quot;-&quot;??_-;_-@_-">
                  <c:v>86300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6-4226-AC72-0D1032391F25}"/>
            </c:ext>
          </c:extLst>
        </c:ser>
        <c:ser>
          <c:idx val="2"/>
          <c:order val="2"/>
          <c:tx>
            <c:strRef>
              <c:f>Año!$F$7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Año!$F$8:$F$10</c:f>
              <c:numCache>
                <c:formatCode>_(* #,##0_);_(* \(#,##0\);_(* "-"??_);_(@_)</c:formatCode>
                <c:ptCount val="3"/>
                <c:pt idx="0">
                  <c:v>488</c:v>
                </c:pt>
                <c:pt idx="1">
                  <c:v>134</c:v>
                </c:pt>
                <c:pt idx="2" formatCode="_-&quot;RD$&quot;* #,##0.00_-;\-&quot;RD$&quot;* #,##0.00_-;_-&quot;RD$&quot;* &quot;-&quot;??_-;_-@_-">
                  <c:v>148074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6-4226-AC72-0D1032391F25}"/>
            </c:ext>
          </c:extLst>
        </c:ser>
        <c:ser>
          <c:idx val="4"/>
          <c:order val="4"/>
          <c:tx>
            <c:strRef>
              <c:f>Año!$H$7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Año!$H$8:$H$10</c:f>
              <c:numCache>
                <c:formatCode>_(* #,##0_);_(* \(#,##0\);_(* "-"??_);_(@_)</c:formatCode>
                <c:ptCount val="3"/>
                <c:pt idx="0">
                  <c:v>368</c:v>
                </c:pt>
                <c:pt idx="1">
                  <c:v>111</c:v>
                </c:pt>
                <c:pt idx="2" formatCode="_-&quot;RD$&quot;* #,##0.00_-;\-&quot;RD$&quot;* #,##0.00_-;_-&quot;RD$&quot;* &quot;-&quot;??_-;_-@_-">
                  <c:v>121444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D6-4226-AC72-0D103239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76095"/>
        <c:axId val="376574015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Año!$G$7</c15:sqref>
                        </c15:formulaRef>
                      </c:ext>
                    </c:extLst>
                    <c:strCache>
                      <c:ptCount val="1"/>
                      <c:pt idx="0">
                        <c:v>TOTAL 1T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Año!$B$8:$B$10</c15:sqref>
                        </c15:formulaRef>
                      </c:ext>
                    </c:extLst>
                    <c:strCache>
                      <c:ptCount val="3"/>
                      <c:pt idx="0">
                        <c:v>Cantidad de Usuarios </c:v>
                      </c:pt>
                      <c:pt idx="1">
                        <c:v>Cantidad de Tickets Vendidos</c:v>
                      </c:pt>
                      <c:pt idx="2">
                        <c:v>Ingresos Generados en RD$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Año!$G$8:$G$10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1228</c:v>
                      </c:pt>
                      <c:pt idx="1">
                        <c:v>335</c:v>
                      </c:pt>
                      <c:pt idx="2" formatCode="_-&quot;RD$&quot;* #,##0.00_-;\-&quot;RD$&quot;* #,##0.00_-;_-&quot;RD$&quot;* &quot;-&quot;??_-;_-@_-">
                        <c:v>374854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6D6-4226-AC72-0D1032391F25}"/>
                  </c:ext>
                </c:extLst>
              </c15:ser>
            </c15:filteredBarSeries>
          </c:ext>
        </c:extLst>
      </c:bar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USO DE FACILIDADES DEL HELIPUERTO LUIS J. FELIZ (NENY)- BARAHONA</a:t>
            </a:r>
            <a:endParaRPr lang="es-DO" sz="1600">
              <a:effectLst/>
            </a:endParaRPr>
          </a:p>
        </c:rich>
      </c:tx>
      <c:layout>
        <c:manualLayout>
          <c:xMode val="edge"/>
          <c:yMode val="edge"/>
          <c:x val="0.1139584595959596"/>
          <c:y val="2.5212114845425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Año!$B$16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(Año!$G$7,Año!$K$7,Año!$O$7,Año!$S$7)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f>(Año!$G$16,Año!$K$16,Año!$O$16,Año!$S$16)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D-49F4-B13D-7812F6BF2530}"/>
            </c:ext>
          </c:extLst>
        </c:ser>
        <c:ser>
          <c:idx val="1"/>
          <c:order val="1"/>
          <c:tx>
            <c:strRef>
              <c:f>Año!$B$17</c:f>
              <c:strCache>
                <c:ptCount val="1"/>
                <c:pt idx="0">
                  <c:v>Cantidad de Tickets Vendidos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(Año!$G$7,Año!$K$7,Año!$O$7,Año!$S$7)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f>(Año!$G$17,Año!$K$17,Año!$O$17,Año!$S$17)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D-49F4-B13D-7812F6BF2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76576095"/>
        <c:axId val="376574015"/>
      </c:barChart>
      <c:lineChart>
        <c:grouping val="standard"/>
        <c:varyColors val="0"/>
        <c:ser>
          <c:idx val="2"/>
          <c:order val="2"/>
          <c:tx>
            <c:strRef>
              <c:f>Año!$B$18</c:f>
              <c:strCache>
                <c:ptCount val="1"/>
                <c:pt idx="0">
                  <c:v>Ingresos Generados en RD$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(Año!$G$15,Año!$K$15,Año!$O$15,Año!$S$15)</c:f>
              <c:strCache>
                <c:ptCount val="4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  <c:pt idx="3">
                  <c:v>TOTAL 4T</c:v>
                </c:pt>
              </c:strCache>
            </c:strRef>
          </c:cat>
          <c:val>
            <c:numRef>
              <c:f>(Año!$G$18,Año!$K$18,Año!$O$18,Año!$S$18)</c:f>
              <c:numCache>
                <c:formatCode>_-"RD$"* #,##0.00_-;\-"RD$"* #,##0.00_-;_-"RD$"*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4D-49F4-B13D-7812F6BF2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967"/>
        <c:axId val="488030719"/>
      </c:line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valAx>
        <c:axId val="488030719"/>
        <c:scaling>
          <c:orientation val="minMax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3196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399798375882462"/>
                <c:y val="0.4488425925925925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DO"/>
                    <a:t>Miles RD$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88031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03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154782</xdr:rowOff>
    </xdr:from>
    <xdr:to>
      <xdr:col>1</xdr:col>
      <xdr:colOff>2190749</xdr:colOff>
      <xdr:row>1</xdr:row>
      <xdr:rowOff>255866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782"/>
          <a:ext cx="2262187" cy="57733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8124</xdr:rowOff>
    </xdr:from>
    <xdr:to>
      <xdr:col>7</xdr:col>
      <xdr:colOff>389647</xdr:colOff>
      <xdr:row>38</xdr:row>
      <xdr:rowOff>1536448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254228</xdr:colOff>
      <xdr:row>27</xdr:row>
      <xdr:rowOff>33617</xdr:rowOff>
    </xdr:from>
    <xdr:to>
      <xdr:col>19</xdr:col>
      <xdr:colOff>1719640</xdr:colOff>
      <xdr:row>38</xdr:row>
      <xdr:rowOff>1561941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27</xdr:row>
      <xdr:rowOff>0</xdr:rowOff>
    </xdr:from>
    <xdr:to>
      <xdr:col>29</xdr:col>
      <xdr:colOff>726280</xdr:colOff>
      <xdr:row>47</xdr:row>
      <xdr:rowOff>14288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814527</xdr:colOff>
      <xdr:row>27</xdr:row>
      <xdr:rowOff>33617</xdr:rowOff>
    </xdr:from>
    <xdr:to>
      <xdr:col>13</xdr:col>
      <xdr:colOff>1271409</xdr:colOff>
      <xdr:row>38</xdr:row>
      <xdr:rowOff>1561941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5"/>
  <sheetViews>
    <sheetView showGridLines="0" tabSelected="1" view="pageBreakPreview" topLeftCell="G4" zoomScale="80" zoomScaleNormal="80" zoomScaleSheetLayoutView="80" zoomScalePageLayoutView="50" workbookViewId="0">
      <selection activeCell="T17" sqref="T17"/>
    </sheetView>
  </sheetViews>
  <sheetFormatPr defaultColWidth="11.42578125" defaultRowHeight="15" x14ac:dyDescent="0.25"/>
  <cols>
    <col min="1" max="1" width="1.140625" style="1" customWidth="1"/>
    <col min="2" max="2" width="33.140625" style="1" customWidth="1"/>
    <col min="3" max="3" width="4" style="1" customWidth="1"/>
    <col min="4" max="13" width="18.7109375" style="1" customWidth="1"/>
    <col min="14" max="14" width="21.42578125" style="1" customWidth="1"/>
    <col min="15" max="15" width="18.7109375" style="1" customWidth="1"/>
    <col min="16" max="16" width="18.28515625" style="1" customWidth="1"/>
    <col min="17" max="17" width="19.28515625" style="1" customWidth="1"/>
    <col min="18" max="18" width="20.85546875" style="1" customWidth="1"/>
    <col min="19" max="19" width="19.7109375" style="1" customWidth="1"/>
    <col min="20" max="20" width="26.28515625" style="1" customWidth="1"/>
    <col min="21" max="16384" width="11.42578125" style="1"/>
  </cols>
  <sheetData>
    <row r="1" spans="1:21" ht="37.5" customHeight="1" x14ac:dyDescent="0.25">
      <c r="B1" s="57"/>
      <c r="C1" s="66" t="s">
        <v>34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30" t="s">
        <v>24</v>
      </c>
    </row>
    <row r="2" spans="1:21" ht="42.75" customHeight="1" x14ac:dyDescent="0.25">
      <c r="B2" s="57"/>
      <c r="C2" s="67" t="s">
        <v>23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30" t="s">
        <v>36</v>
      </c>
    </row>
    <row r="5" spans="1:21" ht="22.5" customHeight="1" thickBot="1" x14ac:dyDescent="0.3">
      <c r="B5" s="60" t="s">
        <v>16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"/>
    </row>
    <row r="6" spans="1:21" x14ac:dyDescent="0.25">
      <c r="B6" s="48" t="s">
        <v>35</v>
      </c>
      <c r="C6" s="49"/>
      <c r="D6" s="61" t="s">
        <v>2</v>
      </c>
      <c r="E6" s="62"/>
      <c r="F6" s="62"/>
      <c r="G6" s="62"/>
      <c r="H6" s="55" t="s">
        <v>1</v>
      </c>
      <c r="I6" s="55"/>
      <c r="J6" s="55"/>
      <c r="K6" s="56"/>
      <c r="L6" s="65" t="s">
        <v>18</v>
      </c>
      <c r="M6" s="55"/>
      <c r="N6" s="55"/>
      <c r="O6" s="55"/>
      <c r="P6" s="61" t="s">
        <v>25</v>
      </c>
      <c r="Q6" s="62"/>
      <c r="R6" s="62"/>
      <c r="S6" s="68"/>
      <c r="T6" s="71" t="s">
        <v>29</v>
      </c>
    </row>
    <row r="7" spans="1:21" ht="18" customHeight="1" x14ac:dyDescent="0.25">
      <c r="B7" s="50"/>
      <c r="C7" s="51"/>
      <c r="D7" s="27" t="s">
        <v>4</v>
      </c>
      <c r="E7" s="28" t="s">
        <v>5</v>
      </c>
      <c r="F7" s="28" t="s">
        <v>6</v>
      </c>
      <c r="G7" s="29" t="s">
        <v>12</v>
      </c>
      <c r="H7" s="27" t="s">
        <v>7</v>
      </c>
      <c r="I7" s="28" t="s">
        <v>8</v>
      </c>
      <c r="J7" s="28" t="s">
        <v>9</v>
      </c>
      <c r="K7" s="29" t="s">
        <v>13</v>
      </c>
      <c r="L7" s="27" t="s">
        <v>20</v>
      </c>
      <c r="M7" s="28" t="s">
        <v>21</v>
      </c>
      <c r="N7" s="28" t="s">
        <v>22</v>
      </c>
      <c r="O7" s="29" t="s">
        <v>19</v>
      </c>
      <c r="P7" s="27" t="s">
        <v>26</v>
      </c>
      <c r="Q7" s="28" t="s">
        <v>27</v>
      </c>
      <c r="R7" s="28" t="s">
        <v>28</v>
      </c>
      <c r="S7" s="29" t="s">
        <v>30</v>
      </c>
      <c r="T7" s="72"/>
    </row>
    <row r="8" spans="1:21" ht="20.100000000000001" customHeight="1" x14ac:dyDescent="0.25">
      <c r="B8" s="69" t="s">
        <v>0</v>
      </c>
      <c r="C8" s="70"/>
      <c r="D8" s="12">
        <v>314</v>
      </c>
      <c r="E8" s="5">
        <v>426</v>
      </c>
      <c r="F8" s="5">
        <v>488</v>
      </c>
      <c r="G8" s="11">
        <f>SUM(D8:F8)</f>
        <v>1228</v>
      </c>
      <c r="H8" s="5">
        <v>368</v>
      </c>
      <c r="I8" s="24">
        <v>413</v>
      </c>
      <c r="J8" s="6">
        <v>413</v>
      </c>
      <c r="K8" s="11">
        <f>SUM(H8:J8)</f>
        <v>1194</v>
      </c>
      <c r="L8" s="7">
        <v>490</v>
      </c>
      <c r="M8" s="7">
        <v>417</v>
      </c>
      <c r="N8" s="5">
        <v>413</v>
      </c>
      <c r="O8" s="8">
        <f>SUM(L8:N8)</f>
        <v>1320</v>
      </c>
      <c r="P8" s="5">
        <v>314</v>
      </c>
      <c r="Q8" s="5">
        <v>473</v>
      </c>
      <c r="R8" s="22">
        <v>621</v>
      </c>
      <c r="S8" s="21">
        <f>SUM(P8:R8)</f>
        <v>1408</v>
      </c>
      <c r="T8" s="19">
        <f>+G8+K8+O8+S8</f>
        <v>5150</v>
      </c>
    </row>
    <row r="9" spans="1:21" ht="20.100000000000001" customHeight="1" x14ac:dyDescent="0.25">
      <c r="B9" s="58" t="s">
        <v>31</v>
      </c>
      <c r="C9" s="59"/>
      <c r="D9" s="12">
        <v>124</v>
      </c>
      <c r="E9" s="5">
        <v>77</v>
      </c>
      <c r="F9" s="5">
        <v>134</v>
      </c>
      <c r="G9" s="11">
        <f>SUM(D9:F9)</f>
        <v>335</v>
      </c>
      <c r="H9" s="5">
        <v>111</v>
      </c>
      <c r="I9" s="5">
        <v>124</v>
      </c>
      <c r="J9" s="6">
        <v>120</v>
      </c>
      <c r="K9" s="11">
        <f t="shared" ref="K9:K10" si="0">SUM(H9:J9)</f>
        <v>355</v>
      </c>
      <c r="L9" s="7">
        <v>143</v>
      </c>
      <c r="M9" s="7">
        <v>115</v>
      </c>
      <c r="N9" s="5">
        <v>153</v>
      </c>
      <c r="O9" s="8">
        <f>SUM(L9:N9)</f>
        <v>411</v>
      </c>
      <c r="P9" s="5">
        <v>126</v>
      </c>
      <c r="Q9" s="5">
        <v>138</v>
      </c>
      <c r="R9" s="22">
        <v>198</v>
      </c>
      <c r="S9" s="21">
        <f>SUM(P9:R9)</f>
        <v>462</v>
      </c>
      <c r="T9" s="19">
        <f>+G9+K9+O9+S9</f>
        <v>1563</v>
      </c>
    </row>
    <row r="10" spans="1:21" s="15" customFormat="1" ht="20.100000000000001" customHeight="1" thickBot="1" x14ac:dyDescent="0.3">
      <c r="B10" s="63" t="s">
        <v>15</v>
      </c>
      <c r="C10" s="64"/>
      <c r="D10" s="16">
        <v>140480</v>
      </c>
      <c r="E10" s="17">
        <v>86300</v>
      </c>
      <c r="F10" s="17">
        <v>148074</v>
      </c>
      <c r="G10" s="17">
        <f>SUM(D10:F10)</f>
        <v>374854</v>
      </c>
      <c r="H10" s="17">
        <v>121444</v>
      </c>
      <c r="I10" s="17">
        <v>132391</v>
      </c>
      <c r="J10" s="17">
        <v>128450</v>
      </c>
      <c r="K10" s="17">
        <f t="shared" si="0"/>
        <v>382285</v>
      </c>
      <c r="L10" s="17">
        <v>194425</v>
      </c>
      <c r="M10" s="17">
        <v>157038</v>
      </c>
      <c r="N10" s="17">
        <v>213957</v>
      </c>
      <c r="O10" s="17">
        <f t="shared" ref="O10" si="1">SUM(L10:N10)</f>
        <v>565420</v>
      </c>
      <c r="P10" s="17">
        <v>170208.75</v>
      </c>
      <c r="Q10" s="17">
        <v>186508</v>
      </c>
      <c r="R10" s="17">
        <v>267300</v>
      </c>
      <c r="S10" s="17">
        <f t="shared" ref="S10" si="2">SUM(P10:R10)</f>
        <v>624016.75</v>
      </c>
      <c r="T10" s="18">
        <f>+G10+K10+O10+S10</f>
        <v>1946575.75</v>
      </c>
    </row>
    <row r="11" spans="1:21" ht="18" customHeight="1" x14ac:dyDescent="0.25">
      <c r="A11" s="4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2" spans="1:21" ht="18" customHeight="1" x14ac:dyDescent="0.25">
      <c r="A12" s="4"/>
      <c r="B12" s="2"/>
      <c r="C12" s="2"/>
      <c r="D12" s="3"/>
      <c r="E12" s="3"/>
      <c r="F12" s="3"/>
      <c r="H12" s="3"/>
      <c r="I12" s="3"/>
      <c r="J12" s="3"/>
      <c r="K12" s="3"/>
      <c r="L12" s="3"/>
      <c r="M12" s="3"/>
      <c r="N12" s="3"/>
      <c r="O12" s="3"/>
      <c r="P12" s="4"/>
    </row>
    <row r="13" spans="1:21" ht="22.5" customHeight="1" thickBot="1" x14ac:dyDescent="0.3">
      <c r="B13" s="60" t="s">
        <v>42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4"/>
    </row>
    <row r="14" spans="1:21" x14ac:dyDescent="0.25">
      <c r="B14" s="48" t="s">
        <v>35</v>
      </c>
      <c r="C14" s="49"/>
      <c r="D14" s="32" t="s">
        <v>2</v>
      </c>
      <c r="E14" s="33"/>
      <c r="F14" s="33"/>
      <c r="G14" s="34"/>
      <c r="H14" s="35" t="s">
        <v>1</v>
      </c>
      <c r="I14" s="35"/>
      <c r="J14" s="35"/>
      <c r="K14" s="36"/>
      <c r="L14" s="37" t="s">
        <v>18</v>
      </c>
      <c r="M14" s="35"/>
      <c r="N14" s="35"/>
      <c r="O14" s="35"/>
      <c r="P14" s="61" t="s">
        <v>25</v>
      </c>
      <c r="Q14" s="62"/>
      <c r="R14" s="62"/>
      <c r="S14" s="68"/>
      <c r="T14" s="71" t="s">
        <v>29</v>
      </c>
    </row>
    <row r="15" spans="1:21" ht="18" customHeight="1" x14ac:dyDescent="0.25">
      <c r="B15" s="50"/>
      <c r="C15" s="51"/>
      <c r="D15" s="27" t="s">
        <v>4</v>
      </c>
      <c r="E15" s="28" t="s">
        <v>5</v>
      </c>
      <c r="F15" s="28" t="s">
        <v>6</v>
      </c>
      <c r="G15" s="29" t="s">
        <v>12</v>
      </c>
      <c r="H15" s="27" t="s">
        <v>7</v>
      </c>
      <c r="I15" s="28" t="s">
        <v>8</v>
      </c>
      <c r="J15" s="28" t="s">
        <v>9</v>
      </c>
      <c r="K15" s="29" t="s">
        <v>13</v>
      </c>
      <c r="L15" s="27" t="s">
        <v>20</v>
      </c>
      <c r="M15" s="28" t="s">
        <v>21</v>
      </c>
      <c r="N15" s="28" t="s">
        <v>22</v>
      </c>
      <c r="O15" s="29" t="s">
        <v>19</v>
      </c>
      <c r="P15" s="27" t="s">
        <v>26</v>
      </c>
      <c r="Q15" s="28" t="s">
        <v>27</v>
      </c>
      <c r="R15" s="28" t="s">
        <v>28</v>
      </c>
      <c r="S15" s="29" t="s">
        <v>30</v>
      </c>
      <c r="T15" s="72"/>
    </row>
    <row r="16" spans="1:21" ht="20.100000000000001" customHeight="1" x14ac:dyDescent="0.25">
      <c r="B16" s="69" t="s">
        <v>0</v>
      </c>
      <c r="C16" s="70"/>
      <c r="D16" s="12"/>
      <c r="E16" s="5"/>
      <c r="F16" s="5"/>
      <c r="G16" s="11">
        <f>SUM(D16:F16)</f>
        <v>0</v>
      </c>
      <c r="H16" s="5"/>
      <c r="I16" s="24"/>
      <c r="J16" s="6"/>
      <c r="K16" s="11">
        <f>SUM(H16:J16)</f>
        <v>0</v>
      </c>
      <c r="L16" s="7"/>
      <c r="M16" s="7"/>
      <c r="N16" s="5"/>
      <c r="O16" s="8">
        <f>SUM(L16:N16)</f>
        <v>0</v>
      </c>
      <c r="P16" s="5"/>
      <c r="Q16" s="5">
        <v>10</v>
      </c>
      <c r="R16" s="22">
        <v>8</v>
      </c>
      <c r="S16" s="21">
        <f>SUM(P16:R16)</f>
        <v>18</v>
      </c>
      <c r="T16" s="19">
        <f>+G16+K16+O16+S16</f>
        <v>18</v>
      </c>
    </row>
    <row r="17" spans="1:21" ht="20.100000000000001" customHeight="1" x14ac:dyDescent="0.25">
      <c r="B17" s="58" t="s">
        <v>31</v>
      </c>
      <c r="C17" s="59"/>
      <c r="D17" s="12"/>
      <c r="E17" s="5"/>
      <c r="F17" s="5"/>
      <c r="G17" s="11">
        <f>SUM(D17:F17)</f>
        <v>0</v>
      </c>
      <c r="H17" s="5"/>
      <c r="I17" s="5"/>
      <c r="J17" s="6"/>
      <c r="K17" s="11">
        <f>SUM(H17:J17)</f>
        <v>0</v>
      </c>
      <c r="L17" s="7"/>
      <c r="M17" s="7"/>
      <c r="N17" s="5"/>
      <c r="O17" s="8">
        <f>SUM(L17:N17)</f>
        <v>0</v>
      </c>
      <c r="P17" s="5"/>
      <c r="Q17" s="5">
        <v>2</v>
      </c>
      <c r="R17" s="22">
        <v>2</v>
      </c>
      <c r="S17" s="21">
        <f>SUM(P17:R17)</f>
        <v>4</v>
      </c>
      <c r="T17" s="19">
        <f>+G17+K17+O17+S17</f>
        <v>4</v>
      </c>
    </row>
    <row r="18" spans="1:21" s="15" customFormat="1" ht="20.100000000000001" customHeight="1" thickBot="1" x14ac:dyDescent="0.3">
      <c r="B18" s="73" t="s">
        <v>37</v>
      </c>
      <c r="C18" s="74"/>
      <c r="D18" s="16"/>
      <c r="E18" s="17"/>
      <c r="F18" s="17"/>
      <c r="G18" s="17">
        <f>SUM(D18:F18)</f>
        <v>0</v>
      </c>
      <c r="H18" s="17"/>
      <c r="I18" s="17"/>
      <c r="J18" s="17"/>
      <c r="K18" s="17">
        <f>SUM(H18:J18)</f>
        <v>0</v>
      </c>
      <c r="L18" s="17"/>
      <c r="M18" s="17"/>
      <c r="N18" s="17"/>
      <c r="O18" s="17">
        <f t="shared" ref="O18" si="3">SUM(L18:N18)</f>
        <v>0</v>
      </c>
      <c r="P18" s="17"/>
      <c r="Q18" s="17">
        <v>2700</v>
      </c>
      <c r="R18" s="17">
        <f>50*54</f>
        <v>2700</v>
      </c>
      <c r="S18" s="17">
        <f t="shared" ref="S18" si="4">SUM(P18:R18)</f>
        <v>5400</v>
      </c>
      <c r="T18" s="18">
        <f>+G18+K18+O18+S18</f>
        <v>5400</v>
      </c>
    </row>
    <row r="19" spans="1:21" ht="18" customHeight="1" x14ac:dyDescent="0.25">
      <c r="A19" s="4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"/>
      <c r="R19" s="31"/>
    </row>
    <row r="20" spans="1:21" ht="18" customHeight="1" x14ac:dyDescent="0.25">
      <c r="A20" s="4"/>
      <c r="B20" s="2"/>
      <c r="C20" s="2"/>
      <c r="D20" s="3"/>
      <c r="E20" s="3"/>
      <c r="F20" s="3"/>
      <c r="H20" s="3"/>
      <c r="I20" s="3"/>
      <c r="J20" s="3"/>
      <c r="K20" s="3"/>
      <c r="L20" s="3"/>
      <c r="M20" s="3"/>
      <c r="N20" s="3"/>
      <c r="O20" s="3"/>
      <c r="P20" s="4"/>
    </row>
    <row r="21" spans="1:21" ht="22.5" customHeight="1" thickBot="1" x14ac:dyDescent="0.3">
      <c r="B21" s="60" t="s">
        <v>10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4"/>
    </row>
    <row r="22" spans="1:21" x14ac:dyDescent="0.25">
      <c r="B22" s="48" t="s">
        <v>35</v>
      </c>
      <c r="C22" s="49"/>
      <c r="D22" s="52" t="s">
        <v>2</v>
      </c>
      <c r="E22" s="53"/>
      <c r="F22" s="53"/>
      <c r="G22" s="54"/>
      <c r="H22" s="55" t="s">
        <v>1</v>
      </c>
      <c r="I22" s="55"/>
      <c r="J22" s="55"/>
      <c r="K22" s="56"/>
      <c r="L22" s="65" t="s">
        <v>18</v>
      </c>
      <c r="M22" s="55"/>
      <c r="N22" s="55"/>
      <c r="O22" s="55"/>
      <c r="P22" s="61" t="s">
        <v>25</v>
      </c>
      <c r="Q22" s="62"/>
      <c r="R22" s="62"/>
      <c r="S22" s="68"/>
      <c r="T22" s="71" t="s">
        <v>29</v>
      </c>
    </row>
    <row r="23" spans="1:21" ht="18" customHeight="1" x14ac:dyDescent="0.25">
      <c r="B23" s="50"/>
      <c r="C23" s="51"/>
      <c r="D23" s="27" t="s">
        <v>4</v>
      </c>
      <c r="E23" s="28" t="s">
        <v>5</v>
      </c>
      <c r="F23" s="28" t="s">
        <v>6</v>
      </c>
      <c r="G23" s="29" t="s">
        <v>12</v>
      </c>
      <c r="H23" s="27" t="s">
        <v>7</v>
      </c>
      <c r="I23" s="28" t="s">
        <v>8</v>
      </c>
      <c r="J23" s="28" t="s">
        <v>9</v>
      </c>
      <c r="K23" s="29" t="s">
        <v>13</v>
      </c>
      <c r="L23" s="27" t="s">
        <v>20</v>
      </c>
      <c r="M23" s="28" t="s">
        <v>21</v>
      </c>
      <c r="N23" s="28" t="s">
        <v>22</v>
      </c>
      <c r="O23" s="29" t="s">
        <v>19</v>
      </c>
      <c r="P23" s="27" t="s">
        <v>26</v>
      </c>
      <c r="Q23" s="28" t="s">
        <v>27</v>
      </c>
      <c r="R23" s="28" t="s">
        <v>28</v>
      </c>
      <c r="S23" s="29" t="s">
        <v>30</v>
      </c>
      <c r="T23" s="72"/>
    </row>
    <row r="24" spans="1:21" ht="20.100000000000001" customHeight="1" x14ac:dyDescent="0.25">
      <c r="A24" s="9"/>
      <c r="B24" s="40" t="s">
        <v>3</v>
      </c>
      <c r="C24" s="41"/>
      <c r="D24" s="13">
        <v>462</v>
      </c>
      <c r="E24" s="6">
        <v>1205</v>
      </c>
      <c r="F24" s="5">
        <v>834</v>
      </c>
      <c r="G24" s="8">
        <f>SUM(D24:F24)</f>
        <v>2501</v>
      </c>
      <c r="H24" s="6">
        <v>680</v>
      </c>
      <c r="I24" s="6">
        <v>624</v>
      </c>
      <c r="J24" s="6">
        <v>549</v>
      </c>
      <c r="K24" s="8">
        <f>SUM(H24:J24)</f>
        <v>1853</v>
      </c>
      <c r="L24" s="7">
        <v>693</v>
      </c>
      <c r="M24" s="7">
        <v>730</v>
      </c>
      <c r="N24" s="5">
        <v>773</v>
      </c>
      <c r="O24" s="8">
        <f>SUM(L24:N24)</f>
        <v>2196</v>
      </c>
      <c r="P24" s="24">
        <v>1053</v>
      </c>
      <c r="Q24" s="24">
        <v>1194</v>
      </c>
      <c r="R24" s="23">
        <v>927</v>
      </c>
      <c r="S24" s="21">
        <f>SUM(P24:R24)</f>
        <v>3174</v>
      </c>
      <c r="T24" s="20">
        <f>+G24+K24+O24+S24</f>
        <v>9724</v>
      </c>
    </row>
    <row r="25" spans="1:21" ht="20.100000000000001" customHeight="1" x14ac:dyDescent="0.25">
      <c r="A25" s="9"/>
      <c r="B25" s="40" t="s">
        <v>0</v>
      </c>
      <c r="C25" s="41"/>
      <c r="D25" s="13">
        <v>889</v>
      </c>
      <c r="E25" s="6">
        <v>1440</v>
      </c>
      <c r="F25" s="5">
        <f>650+550</f>
        <v>1200</v>
      </c>
      <c r="G25" s="8">
        <f>SUM(D25:F25)</f>
        <v>3529</v>
      </c>
      <c r="H25" s="6">
        <v>1450</v>
      </c>
      <c r="I25" s="6">
        <v>1218</v>
      </c>
      <c r="J25" s="6">
        <v>1087</v>
      </c>
      <c r="K25" s="8">
        <f>SUM(H25:J25)</f>
        <v>3755</v>
      </c>
      <c r="L25" s="7">
        <v>1389</v>
      </c>
      <c r="M25" s="7">
        <v>1527</v>
      </c>
      <c r="N25" s="5">
        <v>1321</v>
      </c>
      <c r="O25" s="8">
        <f>SUM(L25:N25)</f>
        <v>4237</v>
      </c>
      <c r="P25" s="24">
        <v>2221</v>
      </c>
      <c r="Q25" s="24">
        <v>2589</v>
      </c>
      <c r="R25" s="23">
        <v>1987</v>
      </c>
      <c r="S25" s="21">
        <f>SUM(P25:R25)</f>
        <v>6797</v>
      </c>
      <c r="T25" s="20">
        <f>+G25+K25+O25+S25</f>
        <v>18318</v>
      </c>
    </row>
    <row r="26" spans="1:21" ht="20.100000000000001" customHeight="1" thickBot="1" x14ac:dyDescent="0.3">
      <c r="B26" s="42" t="s">
        <v>14</v>
      </c>
      <c r="C26" s="43"/>
      <c r="D26" s="46" t="s">
        <v>11</v>
      </c>
      <c r="E26" s="45"/>
      <c r="F26" s="45"/>
      <c r="G26" s="45"/>
      <c r="H26" s="45" t="s">
        <v>11</v>
      </c>
      <c r="I26" s="45"/>
      <c r="J26" s="45"/>
      <c r="K26" s="45"/>
      <c r="L26" s="45" t="s">
        <v>11</v>
      </c>
      <c r="M26" s="45"/>
      <c r="N26" s="45"/>
      <c r="O26" s="45"/>
      <c r="P26" s="45" t="s">
        <v>11</v>
      </c>
      <c r="Q26" s="45"/>
      <c r="R26" s="45"/>
      <c r="S26" s="45"/>
      <c r="T26" s="14" t="s">
        <v>11</v>
      </c>
    </row>
    <row r="34" spans="2:2" ht="41.25" customHeight="1" x14ac:dyDescent="0.25"/>
    <row r="39" spans="2:2" ht="138.75" customHeight="1" x14ac:dyDescent="0.25"/>
    <row r="40" spans="2:2" ht="15" customHeight="1" x14ac:dyDescent="0.25">
      <c r="B40" s="26" t="s">
        <v>38</v>
      </c>
    </row>
    <row r="41" spans="2:2" ht="16.5" customHeight="1" x14ac:dyDescent="0.25">
      <c r="B41" s="25" t="s">
        <v>43</v>
      </c>
    </row>
    <row r="43" spans="2:2" ht="6.75" hidden="1" customHeight="1" x14ac:dyDescent="0.25"/>
    <row r="44" spans="2:2" ht="6.75" hidden="1" customHeight="1" x14ac:dyDescent="0.25"/>
    <row r="45" spans="2:2" ht="6.75" hidden="1" customHeight="1" x14ac:dyDescent="0.25"/>
    <row r="46" spans="2:2" ht="6.75" hidden="1" customHeight="1" x14ac:dyDescent="0.25"/>
    <row r="47" spans="2:2" ht="6.75" hidden="1" customHeight="1" x14ac:dyDescent="0.25"/>
    <row r="48" spans="2:2" ht="6.75" customHeight="1" x14ac:dyDescent="0.25"/>
    <row r="49" spans="1:18" ht="14.25" customHeight="1" x14ac:dyDescent="0.25"/>
    <row r="50" spans="1:18" ht="14.25" customHeight="1" x14ac:dyDescent="0.25">
      <c r="B50" s="25"/>
    </row>
    <row r="51" spans="1:18" ht="20.25" customHeight="1" x14ac:dyDescent="0.25">
      <c r="A51" s="4"/>
      <c r="H51" s="38" t="s">
        <v>17</v>
      </c>
      <c r="I51" s="38"/>
      <c r="J51" s="38"/>
      <c r="L51" s="38" t="s">
        <v>32</v>
      </c>
      <c r="M51" s="38"/>
      <c r="N51" s="38"/>
      <c r="R51" s="4"/>
    </row>
    <row r="52" spans="1:18" ht="33" customHeight="1" x14ac:dyDescent="0.25">
      <c r="A52" s="4"/>
      <c r="C52" s="4"/>
      <c r="H52" s="38"/>
      <c r="I52" s="38"/>
      <c r="J52" s="38"/>
      <c r="L52" s="39"/>
      <c r="M52" s="39"/>
      <c r="N52" s="39"/>
      <c r="R52" s="4"/>
    </row>
    <row r="53" spans="1:18" ht="30.75" customHeight="1" x14ac:dyDescent="0.25">
      <c r="H53" s="47"/>
      <c r="I53" s="47"/>
      <c r="J53" s="47"/>
      <c r="L53" s="47"/>
      <c r="M53" s="47"/>
      <c r="N53" s="47"/>
      <c r="R53" s="4"/>
    </row>
    <row r="54" spans="1:18" x14ac:dyDescent="0.25">
      <c r="H54" s="44" t="s">
        <v>39</v>
      </c>
      <c r="I54" s="44"/>
      <c r="J54" s="44"/>
      <c r="L54" s="44" t="s">
        <v>40</v>
      </c>
      <c r="M54" s="44"/>
      <c r="N54" s="44"/>
      <c r="R54" s="4"/>
    </row>
    <row r="55" spans="1:18" ht="15.75" customHeight="1" x14ac:dyDescent="0.25">
      <c r="H55" s="39" t="s">
        <v>33</v>
      </c>
      <c r="I55" s="39"/>
      <c r="J55" s="39"/>
      <c r="L55" s="39" t="s">
        <v>41</v>
      </c>
      <c r="M55" s="39"/>
      <c r="N55" s="39"/>
      <c r="R55" s="4"/>
    </row>
  </sheetData>
  <mergeCells count="42">
    <mergeCell ref="P26:S26"/>
    <mergeCell ref="P6:S6"/>
    <mergeCell ref="B5:T5"/>
    <mergeCell ref="P22:S22"/>
    <mergeCell ref="H6:K6"/>
    <mergeCell ref="T22:T23"/>
    <mergeCell ref="B17:C17"/>
    <mergeCell ref="B18:C18"/>
    <mergeCell ref="T6:T7"/>
    <mergeCell ref="T14:T15"/>
    <mergeCell ref="B8:C8"/>
    <mergeCell ref="B13:T13"/>
    <mergeCell ref="B14:C15"/>
    <mergeCell ref="B22:C23"/>
    <mergeCell ref="D22:G22"/>
    <mergeCell ref="H22:K22"/>
    <mergeCell ref="B24:C24"/>
    <mergeCell ref="B1:B2"/>
    <mergeCell ref="B9:C9"/>
    <mergeCell ref="B21:T21"/>
    <mergeCell ref="B6:C7"/>
    <mergeCell ref="D6:G6"/>
    <mergeCell ref="B10:C10"/>
    <mergeCell ref="L6:O6"/>
    <mergeCell ref="C1:S1"/>
    <mergeCell ref="C2:S2"/>
    <mergeCell ref="P14:S14"/>
    <mergeCell ref="B16:C16"/>
    <mergeCell ref="L22:O22"/>
    <mergeCell ref="H51:J51"/>
    <mergeCell ref="L51:N51"/>
    <mergeCell ref="H55:J55"/>
    <mergeCell ref="L55:N55"/>
    <mergeCell ref="B25:C25"/>
    <mergeCell ref="B26:C26"/>
    <mergeCell ref="H54:J54"/>
    <mergeCell ref="L54:N54"/>
    <mergeCell ref="L26:O26"/>
    <mergeCell ref="D26:G26"/>
    <mergeCell ref="H26:K26"/>
    <mergeCell ref="L52:N53"/>
    <mergeCell ref="H52:J53"/>
  </mergeCells>
  <pageMargins left="0.84" right="0.7" top="0.55000000000000004" bottom="0.63" header="0.3" footer="0.3"/>
  <pageSetup paperSize="5" scale="42" orientation="landscape" r:id="rId1"/>
  <headerFooter>
    <oddFooter>&amp;L&amp;7Diciembre 2018&amp;C&amp;7DOCUMENTO CONTROLADO
SGC-DA&amp;R&amp;9Página &amp;P de &amp;N</oddFooter>
  </headerFooter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Año</vt:lpstr>
      <vt:lpstr>Sheet1</vt:lpstr>
      <vt:lpstr>Año!Print_Area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DPYD</dc:creator>
  <cp:lastModifiedBy>Wendolyne Castillo</cp:lastModifiedBy>
  <cp:lastPrinted>2023-01-11T14:54:54Z</cp:lastPrinted>
  <dcterms:created xsi:type="dcterms:W3CDTF">2015-03-24T16:54:13Z</dcterms:created>
  <dcterms:modified xsi:type="dcterms:W3CDTF">2023-01-11T14:59:55Z</dcterms:modified>
</cp:coreProperties>
</file>